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npoj\Downloads\"/>
    </mc:Choice>
  </mc:AlternateContent>
  <xr:revisionPtr revIDLastSave="0" documentId="13_ncr:1_{5726CD51-7A3C-4633-A8A8-CBBE7919FB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E4" i="1"/>
  <c r="F4" i="1" s="1"/>
  <c r="D4" i="1" s="1"/>
  <c r="E5" i="1"/>
  <c r="E6" i="1"/>
  <c r="E7" i="1"/>
  <c r="F7" i="1" s="1"/>
  <c r="D7" i="1" s="1"/>
  <c r="E8" i="1"/>
  <c r="E9" i="1"/>
  <c r="E10" i="1"/>
  <c r="E11" i="1"/>
  <c r="F11" i="1" s="1"/>
  <c r="D11" i="1" s="1"/>
  <c r="E12" i="1"/>
  <c r="E13" i="1"/>
  <c r="E14" i="1"/>
  <c r="E15" i="1"/>
  <c r="F15" i="1" s="1"/>
  <c r="D15" i="1" s="1"/>
  <c r="E16" i="1"/>
  <c r="E17" i="1"/>
  <c r="F17" i="1" s="1"/>
  <c r="D17" i="1" s="1"/>
  <c r="E18" i="1"/>
  <c r="E19" i="1"/>
  <c r="F19" i="1" s="1"/>
  <c r="D19" i="1" s="1"/>
  <c r="E20" i="1"/>
  <c r="E21" i="1"/>
  <c r="E22" i="1"/>
  <c r="F21" i="1"/>
  <c r="D21" i="1" s="1"/>
  <c r="F20" i="1"/>
  <c r="D20" i="1" s="1"/>
  <c r="F18" i="1"/>
  <c r="D18" i="1" s="1"/>
  <c r="F16" i="1"/>
  <c r="D16" i="1" s="1"/>
  <c r="F14" i="1"/>
  <c r="D14" i="1" s="1"/>
  <c r="F13" i="1"/>
  <c r="D13" i="1" s="1"/>
  <c r="F12" i="1"/>
  <c r="D12" i="1" s="1"/>
  <c r="F10" i="1"/>
  <c r="D10" i="1" s="1"/>
  <c r="F9" i="1"/>
  <c r="D9" i="1" s="1"/>
  <c r="F8" i="1"/>
  <c r="D8" i="1" s="1"/>
  <c r="F6" i="1"/>
  <c r="D6" i="1" s="1"/>
  <c r="F5" i="1"/>
  <c r="D5" i="1" s="1"/>
  <c r="F3" i="1"/>
  <c r="D3" i="1" s="1"/>
</calcChain>
</file>

<file path=xl/sharedStrings.xml><?xml version="1.0" encoding="utf-8"?>
<sst xmlns="http://schemas.openxmlformats.org/spreadsheetml/2006/main" count="83" uniqueCount="55">
  <si>
    <t>DIRECTORIO Y TABULADOR ENERO -JUNIO 2022</t>
  </si>
  <si>
    <t xml:space="preserve">TIPO DE CONTRATACIÓN </t>
  </si>
  <si>
    <t>CARGO QUE OCUPA</t>
  </si>
  <si>
    <t>NOMBRE</t>
  </si>
  <si>
    <t>JESUS JOAQUIN GARCIA MARTINEZ</t>
  </si>
  <si>
    <t xml:space="preserve">HECTOR JONATHAN LOREDO OJEDA </t>
  </si>
  <si>
    <t>ESPERA DE AUTORIZACION PARA AGREGAR REMPLAZO</t>
  </si>
  <si>
    <t>ARMANDO MEDRANO REYES</t>
  </si>
  <si>
    <t>ARTURO IVAN OLVERA MOYA</t>
  </si>
  <si>
    <t xml:space="preserve">CRISTIAN RAFAEL DIAS HERRERA </t>
  </si>
  <si>
    <t xml:space="preserve">JACQUELINE ALEJANDRA CAMACHO ARRIAGA </t>
  </si>
  <si>
    <t>JUAN DANIEL ESPARZA SALAZAR</t>
  </si>
  <si>
    <t>JOSE CARLOS HERRERA MONTES</t>
  </si>
  <si>
    <t>JOSE EDUARDO SIERRA PIÑA</t>
  </si>
  <si>
    <t xml:space="preserve">LESLYE GABRIELA ESCAREÑO LEYVA </t>
  </si>
  <si>
    <t xml:space="preserve">MARIA FERNANDA CONTRARAS HERNANDEZ </t>
  </si>
  <si>
    <t xml:space="preserve">MAXIMINO MERCADO ALVAREZ </t>
  </si>
  <si>
    <t>MIGUELIVAN HERNANDEZ LOPEZ</t>
  </si>
  <si>
    <t xml:space="preserve">ONELI MENDOZA SANCHEZ </t>
  </si>
  <si>
    <t xml:space="preserve">OSCAR ALBERTO RODRIGUEZ SALAZAR </t>
  </si>
  <si>
    <t xml:space="preserve">ROMAN ROBLEDO MADRID </t>
  </si>
  <si>
    <t xml:space="preserve">ERIKA MAGALY BERNAL SALDAÑA </t>
  </si>
  <si>
    <t>Titular del instituto</t>
  </si>
  <si>
    <t>Asesor de la Subdirección de Comunicación Social</t>
  </si>
  <si>
    <t xml:space="preserve">Asesor en materia de servicios de publicidad institucional </t>
  </si>
  <si>
    <t>Apoyo secretaría particular Dirección General</t>
  </si>
  <si>
    <t xml:space="preserve">Asesor del área de mantenimiento, control y vigilancia </t>
  </si>
  <si>
    <t>Encargado del Despacho de la Asesor de la Subdirección de Bienestar y Servicios a las Personas Jóvenes</t>
  </si>
  <si>
    <t>Asesor para elaboración de contenidos audivisuales</t>
  </si>
  <si>
    <t>Asesora de la subdireccion juridica</t>
  </si>
  <si>
    <t>Auxiliar contable de la Subdirección Administrativa</t>
  </si>
  <si>
    <t>Asesor de la Subdirección de Bienestar y Servicios a las Personas Jóvenes</t>
  </si>
  <si>
    <t>Coordinador del area de  Archivo</t>
  </si>
  <si>
    <t>Asesora de Transparencia</t>
  </si>
  <si>
    <t>Auxiliar subdireccion juridica</t>
  </si>
  <si>
    <t>Apoyo administrativo</t>
  </si>
  <si>
    <t>Asesor Educativo para promover la participación del instituto con las diferentes entidades educativas</t>
  </si>
  <si>
    <t>Asesor de apoyo a proyectos de la Subdirección de Bienestar y servicios a las Personas jovenes</t>
  </si>
  <si>
    <t>Asesor subdireccion administrativa</t>
  </si>
  <si>
    <t>Asesor en materia de orientación psicológica del área 360 de salud del Centro Poder Joven</t>
  </si>
  <si>
    <t xml:space="preserve">Asesora de la Subdirección de Participación Política, Cívica y Social </t>
  </si>
  <si>
    <t xml:space="preserve">Reportera                                                                                                                                                                </t>
  </si>
  <si>
    <t>HONORARIOS ASIMILABLES</t>
  </si>
  <si>
    <t>CONFIANZA</t>
  </si>
  <si>
    <t>BASE</t>
  </si>
  <si>
    <t>DIARIA</t>
  </si>
  <si>
    <t>QUINCENAL</t>
  </si>
  <si>
    <t>MENSUAL</t>
  </si>
  <si>
    <t>direccion.inpojuve@gmail.com</t>
  </si>
  <si>
    <t>subdirecciondeparticipacionpolitica_inpojuve@gmail.com</t>
  </si>
  <si>
    <t>JACQUELINE.INPOJUVE@GMAIL.COM</t>
  </si>
  <si>
    <t>csinpojuve20212027@gmail.com</t>
  </si>
  <si>
    <t>inpojuvebienestar@gmail.com</t>
  </si>
  <si>
    <t>transparencia.inpojuve@gmail.com</t>
  </si>
  <si>
    <t>inpojuvea@gmail.com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</si>
</sst>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 Light"/>
      <family val="1"/>
      <scheme val="major"/>
    </font>
    <font>
      <sz val="10"/>
      <color theme="1"/>
      <name val="Arial"/>
      <family val="2"/>
    </font>
    <font>
      <sz val="10"/>
      <name val="Verdana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Fill="1" applyAlignment="1"/>
    <xf numFmtId="0" fontId="7" fillId="2" borderId="1" xfId="2" applyFont="1" applyFill="1" applyBorder="1" applyAlignment="1">
      <alignment horizontal="left" vertical="center" wrapText="1"/>
    </xf>
    <xf numFmtId="0" fontId="0" fillId="0" borderId="1" xfId="0" applyBorder="1"/>
    <xf numFmtId="0" fontId="8" fillId="2" borderId="1" xfId="2" applyFont="1" applyFill="1" applyBorder="1" applyAlignment="1">
      <alignment horizontal="left" vertical="center" wrapText="1"/>
    </xf>
    <xf numFmtId="44" fontId="10" fillId="2" borderId="1" xfId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11" fillId="0" borderId="0" xfId="3"/>
    <xf numFmtId="0" fontId="0" fillId="2" borderId="1" xfId="0" applyFill="1" applyBorder="1" applyAlignment="1">
      <alignment vertical="center"/>
    </xf>
    <xf numFmtId="164" fontId="3" fillId="2" borderId="1" xfId="1" applyNumberFormat="1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2" applyFill="1" applyBorder="1" applyAlignment="1">
      <alignment horizontal="left"/>
    </xf>
    <xf numFmtId="0" fontId="9" fillId="2" borderId="1" xfId="2" applyFont="1" applyFill="1" applyBorder="1" applyAlignment="1">
      <alignment horizontal="left"/>
    </xf>
    <xf numFmtId="44" fontId="3" fillId="2" borderId="1" xfId="1" applyFont="1" applyFill="1" applyBorder="1" applyAlignment="1">
      <alignment horizontal="center"/>
    </xf>
    <xf numFmtId="0" fontId="0" fillId="2" borderId="1" xfId="0" applyFill="1" applyBorder="1"/>
    <xf numFmtId="44" fontId="3" fillId="2" borderId="1" xfId="1" applyFont="1" applyFill="1" applyBorder="1"/>
    <xf numFmtId="0" fontId="6" fillId="2" borderId="1" xfId="2" applyFill="1" applyBorder="1"/>
    <xf numFmtId="44" fontId="10" fillId="2" borderId="1" xfId="1" applyFont="1" applyFill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1" xfId="3" applyBorder="1"/>
    <xf numFmtId="0" fontId="11" fillId="0" borderId="1" xfId="3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1" fillId="0" borderId="1" xfId="3" applyBorder="1" applyAlignment="1" applyProtection="1"/>
  </cellXfs>
  <cellStyles count="4">
    <cellStyle name="Hipervínculo" xfId="3" builtinId="8"/>
    <cellStyle name="Moneda" xfId="1" builtinId="4"/>
    <cellStyle name="Normal" xfId="0" builtinId="0"/>
    <cellStyle name="Normal 2" xfId="2" xr:uid="{34E646B5-46D8-41C1-AC37-E31945B83F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pojuvebienestar@gmail.com" TargetMode="External"/><Relationship Id="rId13" Type="http://schemas.openxmlformats.org/officeDocument/2006/relationships/hyperlink" Target="mailto:inpojuvea@gmail.com" TargetMode="External"/><Relationship Id="rId3" Type="http://schemas.openxmlformats.org/officeDocument/2006/relationships/hyperlink" Target="mailto:direccion.inpojuve@gmail.com" TargetMode="External"/><Relationship Id="rId7" Type="http://schemas.openxmlformats.org/officeDocument/2006/relationships/hyperlink" Target="mailto:inpojuvebienestar@gmail.com" TargetMode="External"/><Relationship Id="rId12" Type="http://schemas.openxmlformats.org/officeDocument/2006/relationships/hyperlink" Target="mailto:inpojuvebienestar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JACQUELINE.INPOJUVE@GMAIL.COM" TargetMode="External"/><Relationship Id="rId16" Type="http://schemas.openxmlformats.org/officeDocument/2006/relationships/hyperlink" Target="mailto:inpojuvea@gmail.com" TargetMode="External"/><Relationship Id="rId1" Type="http://schemas.openxmlformats.org/officeDocument/2006/relationships/hyperlink" Target="mailto:subdirecciondeparticipacionpolitica_inpojuve@gmail.com" TargetMode="External"/><Relationship Id="rId6" Type="http://schemas.openxmlformats.org/officeDocument/2006/relationships/hyperlink" Target="mailto:inpojuvebienestar@gmail.com" TargetMode="External"/><Relationship Id="rId11" Type="http://schemas.openxmlformats.org/officeDocument/2006/relationships/hyperlink" Target="mailto:transparencia.inpojuve@gmail.com" TargetMode="External"/><Relationship Id="rId5" Type="http://schemas.openxmlformats.org/officeDocument/2006/relationships/hyperlink" Target="mailto:csinpojuve20212027@gmail.com" TargetMode="External"/><Relationship Id="rId15" Type="http://schemas.openxmlformats.org/officeDocument/2006/relationships/hyperlink" Target="mailto:inpojuvea@gmail.com" TargetMode="External"/><Relationship Id="rId10" Type="http://schemas.openxmlformats.org/officeDocument/2006/relationships/hyperlink" Target="mailto:JACQUELINE.INPOJUVE@GMAIL.COM" TargetMode="External"/><Relationship Id="rId4" Type="http://schemas.openxmlformats.org/officeDocument/2006/relationships/hyperlink" Target="mailto:direccion.inpojuve@gmail.com" TargetMode="External"/><Relationship Id="rId9" Type="http://schemas.openxmlformats.org/officeDocument/2006/relationships/hyperlink" Target="mailto:inpojuvebienestar@gmail.com" TargetMode="External"/><Relationship Id="rId14" Type="http://schemas.openxmlformats.org/officeDocument/2006/relationships/hyperlink" Target="mailto:inpojuve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="71" zoomScaleNormal="71" workbookViewId="0">
      <selection activeCell="G30" sqref="G30"/>
    </sheetView>
  </sheetViews>
  <sheetFormatPr baseColWidth="10" defaultRowHeight="15" x14ac:dyDescent="0.25"/>
  <cols>
    <col min="1" max="1" width="50" bestFit="1" customWidth="1"/>
    <col min="2" max="2" width="25.140625" bestFit="1" customWidth="1"/>
    <col min="3" max="3" width="102.85546875" bestFit="1" customWidth="1"/>
    <col min="4" max="4" width="27.5703125" customWidth="1"/>
    <col min="5" max="5" width="25" customWidth="1"/>
    <col min="6" max="6" width="17.85546875" customWidth="1"/>
    <col min="7" max="7" width="56.28515625" bestFit="1" customWidth="1"/>
  </cols>
  <sheetData>
    <row r="1" spans="1:8" ht="18.75" x14ac:dyDescent="0.3">
      <c r="A1" s="23" t="s">
        <v>0</v>
      </c>
      <c r="B1" s="23"/>
      <c r="C1" s="23"/>
      <c r="D1" s="23"/>
      <c r="E1" s="23"/>
      <c r="F1" s="23"/>
      <c r="G1" s="24"/>
      <c r="H1" s="1"/>
    </row>
    <row r="2" spans="1:8" ht="15.75" x14ac:dyDescent="0.25">
      <c r="A2" s="19" t="s">
        <v>3</v>
      </c>
      <c r="B2" s="19" t="s">
        <v>1</v>
      </c>
      <c r="C2" s="19" t="s">
        <v>2</v>
      </c>
      <c r="D2" s="19" t="s">
        <v>45</v>
      </c>
      <c r="E2" s="19" t="s">
        <v>46</v>
      </c>
      <c r="F2" s="20" t="s">
        <v>47</v>
      </c>
      <c r="G2" s="20"/>
    </row>
    <row r="3" spans="1:8" ht="27" customHeight="1" x14ac:dyDescent="0.25">
      <c r="A3" s="2" t="s">
        <v>4</v>
      </c>
      <c r="B3" s="15" t="s">
        <v>43</v>
      </c>
      <c r="C3" s="4" t="s">
        <v>22</v>
      </c>
      <c r="D3" s="5">
        <f>+F3/30</f>
        <v>1155.5886666666668</v>
      </c>
      <c r="E3" s="6">
        <v>17333.830000000002</v>
      </c>
      <c r="F3" s="7">
        <f>+E3*2</f>
        <v>34667.660000000003</v>
      </c>
      <c r="G3" s="22" t="s">
        <v>48</v>
      </c>
    </row>
    <row r="4" spans="1:8" ht="25.5" customHeight="1" x14ac:dyDescent="0.25">
      <c r="A4" s="9" t="s">
        <v>5</v>
      </c>
      <c r="B4" s="15" t="s">
        <v>42</v>
      </c>
      <c r="C4" s="12" t="s">
        <v>23</v>
      </c>
      <c r="D4" s="18">
        <f>+F4/30</f>
        <v>566.66666666666663</v>
      </c>
      <c r="E4" s="10">
        <f>(17000/2)</f>
        <v>8500</v>
      </c>
      <c r="F4" s="10">
        <f>+E4*2</f>
        <v>17000</v>
      </c>
      <c r="G4" s="22" t="s">
        <v>51</v>
      </c>
    </row>
    <row r="5" spans="1:8" ht="28.5" customHeight="1" x14ac:dyDescent="0.25">
      <c r="A5" s="11" t="s">
        <v>6</v>
      </c>
      <c r="B5" s="15" t="s">
        <v>42</v>
      </c>
      <c r="C5" s="12" t="s">
        <v>24</v>
      </c>
      <c r="D5" s="18">
        <f t="shared" ref="D5:D21" si="0">+F5/30</f>
        <v>516.66666666666663</v>
      </c>
      <c r="E5" s="10">
        <f>(15500/2)</f>
        <v>7750</v>
      </c>
      <c r="F5" s="10">
        <f>+E5*2</f>
        <v>15500</v>
      </c>
      <c r="G5" s="3"/>
    </row>
    <row r="6" spans="1:8" ht="28.5" customHeight="1" x14ac:dyDescent="0.25">
      <c r="A6" s="9" t="s">
        <v>7</v>
      </c>
      <c r="B6" s="15" t="s">
        <v>42</v>
      </c>
      <c r="C6" s="12" t="s">
        <v>25</v>
      </c>
      <c r="D6" s="18">
        <f t="shared" si="0"/>
        <v>650</v>
      </c>
      <c r="E6" s="10">
        <f>(19500/2)</f>
        <v>9750</v>
      </c>
      <c r="F6" s="10">
        <f>+E6*2</f>
        <v>19500</v>
      </c>
      <c r="G6" s="22" t="s">
        <v>48</v>
      </c>
    </row>
    <row r="7" spans="1:8" ht="27" customHeight="1" x14ac:dyDescent="0.25">
      <c r="A7" s="9" t="s">
        <v>8</v>
      </c>
      <c r="B7" s="15" t="s">
        <v>42</v>
      </c>
      <c r="C7" s="12" t="s">
        <v>26</v>
      </c>
      <c r="D7" s="18">
        <f t="shared" si="0"/>
        <v>533.33333333333337</v>
      </c>
      <c r="E7" s="10">
        <f>(16000/2)</f>
        <v>8000</v>
      </c>
      <c r="F7" s="10">
        <f>+E7*2</f>
        <v>16000</v>
      </c>
      <c r="G7" s="21" t="s">
        <v>54</v>
      </c>
    </row>
    <row r="8" spans="1:8" ht="27" customHeight="1" x14ac:dyDescent="0.25">
      <c r="A8" s="9" t="s">
        <v>9</v>
      </c>
      <c r="B8" s="15" t="s">
        <v>42</v>
      </c>
      <c r="C8" s="12" t="s">
        <v>27</v>
      </c>
      <c r="D8" s="18">
        <f t="shared" si="0"/>
        <v>516.66666666666663</v>
      </c>
      <c r="E8" s="10">
        <f>(15500/2)</f>
        <v>7750</v>
      </c>
      <c r="F8" s="10">
        <f>+E8*2</f>
        <v>15500</v>
      </c>
      <c r="G8" s="25" t="s">
        <v>52</v>
      </c>
    </row>
    <row r="9" spans="1:8" x14ac:dyDescent="0.25">
      <c r="A9" s="11" t="s">
        <v>6</v>
      </c>
      <c r="B9" s="15" t="s">
        <v>42</v>
      </c>
      <c r="C9" s="12" t="s">
        <v>28</v>
      </c>
      <c r="D9" s="18">
        <f t="shared" si="0"/>
        <v>433.33333333333331</v>
      </c>
      <c r="E9" s="10">
        <f>(13000/2)</f>
        <v>6500</v>
      </c>
      <c r="F9" s="10">
        <f>+E9*2</f>
        <v>13000</v>
      </c>
      <c r="G9" s="3"/>
    </row>
    <row r="10" spans="1:8" x14ac:dyDescent="0.25">
      <c r="A10" s="9" t="s">
        <v>10</v>
      </c>
      <c r="B10" s="15" t="s">
        <v>42</v>
      </c>
      <c r="C10" s="13" t="s">
        <v>29</v>
      </c>
      <c r="D10" s="18">
        <f t="shared" si="0"/>
        <v>533.33333333333337</v>
      </c>
      <c r="E10" s="10">
        <f>(16000/2)</f>
        <v>8000</v>
      </c>
      <c r="F10" s="10">
        <f>+E10*2</f>
        <v>16000</v>
      </c>
      <c r="G10" s="21" t="s">
        <v>50</v>
      </c>
    </row>
    <row r="11" spans="1:8" x14ac:dyDescent="0.25">
      <c r="A11" s="9" t="s">
        <v>11</v>
      </c>
      <c r="B11" s="15" t="s">
        <v>42</v>
      </c>
      <c r="C11" s="12" t="s">
        <v>30</v>
      </c>
      <c r="D11" s="18">
        <f t="shared" si="0"/>
        <v>600</v>
      </c>
      <c r="E11" s="10">
        <f>(18000/2)</f>
        <v>9000</v>
      </c>
      <c r="F11" s="10">
        <f>+E11*2</f>
        <v>18000</v>
      </c>
      <c r="G11" s="21" t="s">
        <v>54</v>
      </c>
    </row>
    <row r="12" spans="1:8" x14ac:dyDescent="0.25">
      <c r="A12" s="9" t="s">
        <v>12</v>
      </c>
      <c r="B12" s="15" t="s">
        <v>42</v>
      </c>
      <c r="C12" s="12" t="s">
        <v>31</v>
      </c>
      <c r="D12" s="18">
        <f t="shared" si="0"/>
        <v>900</v>
      </c>
      <c r="E12" s="10">
        <f>(27000/2)</f>
        <v>13500</v>
      </c>
      <c r="F12" s="10">
        <f>+E12*2</f>
        <v>27000</v>
      </c>
      <c r="G12" s="25" t="s">
        <v>52</v>
      </c>
    </row>
    <row r="13" spans="1:8" x14ac:dyDescent="0.25">
      <c r="A13" s="9" t="s">
        <v>13</v>
      </c>
      <c r="B13" s="15" t="s">
        <v>42</v>
      </c>
      <c r="C13" s="12" t="s">
        <v>32</v>
      </c>
      <c r="D13" s="18">
        <f t="shared" si="0"/>
        <v>566.66666666666663</v>
      </c>
      <c r="E13" s="14">
        <f>17000/2</f>
        <v>8500</v>
      </c>
      <c r="F13" s="10">
        <f>+E13*2</f>
        <v>17000</v>
      </c>
      <c r="G13" s="3"/>
    </row>
    <row r="14" spans="1:8" x14ac:dyDescent="0.25">
      <c r="A14" s="9" t="s">
        <v>14</v>
      </c>
      <c r="B14" s="15" t="s">
        <v>42</v>
      </c>
      <c r="C14" s="12" t="s">
        <v>33</v>
      </c>
      <c r="D14" s="18">
        <f t="shared" si="0"/>
        <v>600</v>
      </c>
      <c r="E14" s="10">
        <f>(18000/2)</f>
        <v>9000</v>
      </c>
      <c r="F14" s="10">
        <f>+E14*2</f>
        <v>18000</v>
      </c>
      <c r="G14" s="22" t="s">
        <v>53</v>
      </c>
    </row>
    <row r="15" spans="1:8" x14ac:dyDescent="0.25">
      <c r="A15" s="9" t="s">
        <v>15</v>
      </c>
      <c r="B15" s="15" t="s">
        <v>42</v>
      </c>
      <c r="C15" s="12" t="s">
        <v>34</v>
      </c>
      <c r="D15" s="18">
        <f t="shared" si="0"/>
        <v>483.33333333333331</v>
      </c>
      <c r="E15" s="10">
        <f>(14500/2)</f>
        <v>7250</v>
      </c>
      <c r="F15" s="10">
        <f>+E15*2</f>
        <v>14500</v>
      </c>
      <c r="G15" s="21" t="s">
        <v>50</v>
      </c>
    </row>
    <row r="16" spans="1:8" x14ac:dyDescent="0.25">
      <c r="A16" s="9" t="s">
        <v>16</v>
      </c>
      <c r="B16" s="15" t="s">
        <v>42</v>
      </c>
      <c r="C16" s="12" t="s">
        <v>35</v>
      </c>
      <c r="D16" s="18">
        <f t="shared" si="0"/>
        <v>566.66666666666663</v>
      </c>
      <c r="E16" s="14">
        <f>17000/2</f>
        <v>8500</v>
      </c>
      <c r="F16" s="10">
        <f>+E16*2</f>
        <v>17000</v>
      </c>
      <c r="G16" s="21" t="s">
        <v>54</v>
      </c>
    </row>
    <row r="17" spans="1:8" x14ac:dyDescent="0.25">
      <c r="A17" s="15" t="s">
        <v>17</v>
      </c>
      <c r="B17" s="15" t="s">
        <v>42</v>
      </c>
      <c r="C17" s="12" t="s">
        <v>36</v>
      </c>
      <c r="D17" s="18">
        <f t="shared" si="0"/>
        <v>563.78000000000009</v>
      </c>
      <c r="E17" s="16">
        <f>8456.7</f>
        <v>8456.7000000000007</v>
      </c>
      <c r="F17" s="10">
        <f>+E17*2</f>
        <v>16913.400000000001</v>
      </c>
      <c r="G17" s="25" t="s">
        <v>52</v>
      </c>
    </row>
    <row r="18" spans="1:8" x14ac:dyDescent="0.25">
      <c r="A18" s="9" t="s">
        <v>18</v>
      </c>
      <c r="B18" s="15" t="s">
        <v>42</v>
      </c>
      <c r="C18" s="12" t="s">
        <v>37</v>
      </c>
      <c r="D18" s="18">
        <f t="shared" si="0"/>
        <v>650</v>
      </c>
      <c r="E18" s="10">
        <f>(19500/2)</f>
        <v>9750</v>
      </c>
      <c r="F18" s="10">
        <f>+E18*2</f>
        <v>19500</v>
      </c>
      <c r="G18" s="22" t="s">
        <v>49</v>
      </c>
    </row>
    <row r="19" spans="1:8" x14ac:dyDescent="0.25">
      <c r="A19" s="9" t="s">
        <v>19</v>
      </c>
      <c r="B19" s="15" t="s">
        <v>42</v>
      </c>
      <c r="C19" s="12" t="s">
        <v>38</v>
      </c>
      <c r="D19" s="18">
        <f t="shared" si="0"/>
        <v>566.66666666666663</v>
      </c>
      <c r="E19" s="10">
        <f>(17000/2)</f>
        <v>8500</v>
      </c>
      <c r="F19" s="10">
        <f>+E19*2</f>
        <v>17000</v>
      </c>
      <c r="G19" s="21" t="s">
        <v>54</v>
      </c>
      <c r="H19" s="8"/>
    </row>
    <row r="20" spans="1:8" x14ac:dyDescent="0.25">
      <c r="A20" s="9" t="s">
        <v>20</v>
      </c>
      <c r="B20" s="15" t="s">
        <v>42</v>
      </c>
      <c r="C20" s="12" t="s">
        <v>39</v>
      </c>
      <c r="D20" s="18">
        <f>+F20/30</f>
        <v>533.33333333333337</v>
      </c>
      <c r="E20" s="10">
        <f>(16000/2)</f>
        <v>8000</v>
      </c>
      <c r="F20" s="10">
        <f>+E20*2</f>
        <v>16000</v>
      </c>
      <c r="G20" s="25" t="s">
        <v>52</v>
      </c>
    </row>
    <row r="21" spans="1:8" x14ac:dyDescent="0.25">
      <c r="A21" s="11" t="s">
        <v>6</v>
      </c>
      <c r="B21" s="15" t="s">
        <v>42</v>
      </c>
      <c r="C21" s="12" t="s">
        <v>40</v>
      </c>
      <c r="D21" s="18">
        <f t="shared" si="0"/>
        <v>433.33333333333331</v>
      </c>
      <c r="E21" s="10">
        <f>(13000/2)</f>
        <v>6500</v>
      </c>
      <c r="F21" s="10">
        <f>+E21*2</f>
        <v>13000</v>
      </c>
      <c r="G21" s="3"/>
    </row>
    <row r="22" spans="1:8" x14ac:dyDescent="0.25">
      <c r="A22" s="17" t="s">
        <v>21</v>
      </c>
      <c r="B22" s="15" t="s">
        <v>44</v>
      </c>
      <c r="C22" s="12" t="s">
        <v>41</v>
      </c>
      <c r="D22" s="18">
        <f>+F22/30</f>
        <v>918.09266666666667</v>
      </c>
      <c r="E22" s="16">
        <f>+F22/2</f>
        <v>13771.39</v>
      </c>
      <c r="F22" s="16">
        <v>27542.78</v>
      </c>
      <c r="G22" s="25" t="s">
        <v>52</v>
      </c>
    </row>
  </sheetData>
  <mergeCells count="1">
    <mergeCell ref="A1:F1"/>
  </mergeCells>
  <hyperlinks>
    <hyperlink ref="G18" r:id="rId1" xr:uid="{A03AB7BF-932E-49EF-B1F8-6E7107DC0F6B}"/>
    <hyperlink ref="G10" r:id="rId2" xr:uid="{67FE2AED-D1DF-405D-8672-6A568C731B66}"/>
    <hyperlink ref="G3" r:id="rId3" xr:uid="{9AB6A9F4-0A4C-4D41-A5A4-D684661B9969}"/>
    <hyperlink ref="G6" r:id="rId4" xr:uid="{5E35DFEB-26C7-4254-BEED-F079B00C3630}"/>
    <hyperlink ref="G4" r:id="rId5" xr:uid="{9D75CAC7-87E0-4975-A6A5-E1954996E218}"/>
    <hyperlink ref="G20" r:id="rId6" xr:uid="{EC5A2F25-1F64-4674-B843-17450324AEE5}"/>
    <hyperlink ref="G22" r:id="rId7" xr:uid="{D5EEE56C-9268-4450-88ED-B2FFF05FCE01}"/>
    <hyperlink ref="G8" r:id="rId8" xr:uid="{A95ABE2D-BDD5-45C3-BE07-DE1CBCFBA889}"/>
    <hyperlink ref="G17" r:id="rId9" xr:uid="{55CD7FF3-A33F-447E-A48B-011E8CFD24EC}"/>
    <hyperlink ref="G15" r:id="rId10" xr:uid="{1581BE1E-424E-444C-9564-741D8273EA95}"/>
    <hyperlink ref="G14" r:id="rId11" xr:uid="{8994ADBB-71EE-4384-A291-7400BD3CA2FA}"/>
    <hyperlink ref="G12" r:id="rId12" xr:uid="{71C79C45-2C35-41E5-B3E9-1BF110FE9288}"/>
    <hyperlink ref="G19" r:id="rId13" xr:uid="{328F1D14-B170-43EF-8F49-BDEA501A819E}"/>
    <hyperlink ref="G16" r:id="rId14" xr:uid="{4A4F3889-3187-438D-9331-EB0792530079}"/>
    <hyperlink ref="G11" r:id="rId15" xr:uid="{9B97A160-75D8-40B5-A145-7A15B81310A9}"/>
    <hyperlink ref="G7" r:id="rId16" xr:uid="{97EECAA4-68C4-44A0-A2F1-F66215871448}"/>
  </hyperlinks>
  <pageMargins left="0.7" right="0.7" top="0.75" bottom="0.75" header="0.3" footer="0.3"/>
  <pageSetup paperSize="9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inpoj</cp:lastModifiedBy>
  <dcterms:created xsi:type="dcterms:W3CDTF">2022-06-21T18:53:08Z</dcterms:created>
  <dcterms:modified xsi:type="dcterms:W3CDTF">2022-07-01T20:29:38Z</dcterms:modified>
</cp:coreProperties>
</file>